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8_{10324CA8-C4BA-4257-A071-CCDA239ABC63}" xr6:coauthVersionLast="47" xr6:coauthVersionMax="47" xr10:uidLastSave="{00000000-0000-0000-0000-000000000000}"/>
  <bookViews>
    <workbookView xWindow="-120" yWindow="-120" windowWidth="27930" windowHeight="16440" xr2:uid="{B1046328-C827-4184-A272-C35B0BE159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D39" i="1"/>
  <c r="G113" i="1"/>
  <c r="G112" i="1"/>
  <c r="C104" i="1"/>
  <c r="B104" i="1"/>
  <c r="A110" i="1" s="1"/>
  <c r="D110" i="1" s="1"/>
  <c r="T36" i="1"/>
  <c r="J21" i="1" s="1"/>
  <c r="U36" i="1"/>
  <c r="G42" i="1"/>
  <c r="G41" i="1"/>
  <c r="C33" i="1"/>
  <c r="B33" i="1"/>
  <c r="G21" i="1" l="1"/>
  <c r="J111" i="1"/>
  <c r="D104" i="1"/>
  <c r="G92" i="1"/>
  <c r="D33" i="1"/>
  <c r="A39" i="1"/>
</calcChain>
</file>

<file path=xl/sharedStrings.xml><?xml version="1.0" encoding="utf-8"?>
<sst xmlns="http://schemas.openxmlformats.org/spreadsheetml/2006/main" count="171" uniqueCount="70">
  <si>
    <t>Water Right Information represents conditions as of 10/09/2022</t>
  </si>
  <si>
    <t>You have the following filters in place:</t>
  </si>
  <si>
    <t>Longitude between -100.981438 - -100.852151 Latitude between 38.438898 - 38.598422</t>
  </si>
  <si>
    <t>County(s) = 'SC'</t>
  </si>
  <si>
    <r>
      <t>Appropriated and/or Vested Water Rights = Yes</t>
    </r>
    <r>
      <rPr>
        <sz val="11"/>
        <color theme="1"/>
        <rFont val="Calibri"/>
        <family val="2"/>
        <scheme val="minor"/>
      </rPr>
      <t>.</t>
    </r>
  </si>
  <si>
    <t>Generate Water Use Summary Matrix by Use and Source</t>
  </si>
  <si>
    <t>Year</t>
  </si>
  <si>
    <t>Total Acre-Feet Diverted</t>
  </si>
  <si>
    <t>Total Acres Irrigated</t>
  </si>
  <si>
    <t>2011to2020</t>
  </si>
  <si>
    <t>84 Square miles</t>
  </si>
  <si>
    <t>10 yr Averages</t>
  </si>
  <si>
    <t>Average Use</t>
  </si>
  <si>
    <t>Acre-ft per Square mile</t>
  </si>
  <si>
    <t>Appropriated and/or Vested Water Rights = Yes</t>
  </si>
  <si>
    <t>Summaries are based on 178 unique water rights and 187 unique points of diversion that are active and non-dismissed.</t>
  </si>
  <si>
    <t>Total Authorized Quantity Matrix, in Acre-Feet,</t>
  </si>
  <si>
    <t>by Source and Use Made of Water Matrix</t>
  </si>
  <si>
    <t>Domestic</t>
  </si>
  <si>
    <t>Industrial</t>
  </si>
  <si>
    <t>Irrigation</t>
  </si>
  <si>
    <t>Municipal</t>
  </si>
  <si>
    <t>Recreation</t>
  </si>
  <si>
    <t>Stockwater</t>
  </si>
  <si>
    <t>Others</t>
  </si>
  <si>
    <t>Total</t>
  </si>
  <si>
    <t>Surface</t>
  </si>
  <si>
    <t>Ground</t>
  </si>
  <si>
    <t>     </t>
  </si>
  <si>
    <t>Total Acres Authorized for Irrigation, by Source</t>
  </si>
  <si>
    <t>Authorized acres</t>
  </si>
  <si>
    <t>inches per</t>
  </si>
  <si>
    <t>inches per Auth. acre</t>
  </si>
  <si>
    <t>Average cutback for Major Scott County High Use area</t>
  </si>
  <si>
    <t xml:space="preserve"> watered acre</t>
  </si>
  <si>
    <t>Actual average use last 5 years</t>
  </si>
  <si>
    <t>2017 to 2021</t>
  </si>
  <si>
    <t>Actual average use last 10 years</t>
  </si>
  <si>
    <t>5year LEMA allowable</t>
  </si>
  <si>
    <t>Northern High Water use area along 83 Hwy, 3 miles south and 9 miles north and 3 miles east and 4 miles west of center of Scott City</t>
  </si>
  <si>
    <t>2011 to 2020</t>
  </si>
  <si>
    <t>Scott County High Use area in the south adjoining Finney County Line , T20/32 and 20/33, 3 miles east and 2 miles west of 83 hwy</t>
  </si>
  <si>
    <t>longitude</t>
  </si>
  <si>
    <t>latitude</t>
  </si>
  <si>
    <t>38.265272 to 38.352125</t>
  </si>
  <si>
    <t>-100.942335 to -100.850062</t>
  </si>
  <si>
    <t>Water Right Information is current as of 10/09/2022.</t>
  </si>
  <si>
    <t>Longitude between -100.942335 - -100.850062 Latitude between 38.265272 - 38.352125</t>
  </si>
  <si>
    <t xml:space="preserve">Appropriated and/or Vested Water Rights = Yes </t>
  </si>
  <si>
    <t>30 Square miles</t>
  </si>
  <si>
    <t>Summaries are based on 89 unique water rights and 95 unique points of diversion that are active and non-dismissed.</t>
  </si>
  <si>
    <t>Average cutback for  Scott County South High Use area</t>
  </si>
  <si>
    <t>Irrigated Use only</t>
  </si>
  <si>
    <t>Total (incl. Muni, Stock &amp; other)</t>
  </si>
  <si>
    <t>Irrigated Use only &amp; only active/nondismissed</t>
  </si>
  <si>
    <t>Summaries are based on 62 unique water rights and 58 unique points of diversion that are active and non-dismissed.</t>
  </si>
  <si>
    <t>INCLUDES STOCKWATER &amp; INDUSTRIAL</t>
  </si>
  <si>
    <t>Irrigation Only</t>
  </si>
  <si>
    <t xml:space="preserve">Average use 3,389.54 x 96.94% = </t>
  </si>
  <si>
    <t>Proposed LEMA  average Allowable for this overpumped area is 3,286 acre-ft per year which is 3.1% less than aver. 10yr actual use of 3,390/yr.</t>
  </si>
  <si>
    <t>2011 to 2020 LEMA base period</t>
  </si>
  <si>
    <t>Total Water use(includes Muni, Stock and any Other)</t>
  </si>
  <si>
    <t>Irrigated only use</t>
  </si>
  <si>
    <t>Total Use</t>
  </si>
  <si>
    <t>Ac-ft/Sq. mile</t>
  </si>
  <si>
    <t>INCLUDES MUNI, STOCKWATER &amp; INDUSTRIAL</t>
  </si>
  <si>
    <t>Summaries are based on 154 unique water rights and 160 unique points of diversion that are active and non-dismissed.</t>
  </si>
  <si>
    <t>Includes Irrigation only</t>
  </si>
  <si>
    <t xml:space="preserve">Average use 13,837 x 92.78% = </t>
  </si>
  <si>
    <t>Proposed LEMA  average Allowable for this overpumped area is 12,838 acre-ft per year which is 7.22% less than aver. 10yr actual use of 13,837/yr.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</si>
</sst>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3" fontId="0" fillId="0" borderId="0" xfId="0" applyNumberFormat="1"/>
    <xf numFmtId="3" fontId="0" fillId="0" borderId="1" xfId="0" applyNumberFormat="1" applyBorder="1" applyAlignment="1">
      <alignment horizontal="right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3" xfId="0" applyBorder="1"/>
    <xf numFmtId="0" fontId="0" fillId="0" borderId="14" xfId="0" applyBorder="1"/>
    <xf numFmtId="0" fontId="0" fillId="0" borderId="0" xfId="0" applyAlignment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/>
    <xf numFmtId="2" fontId="0" fillId="0" borderId="0" xfId="0" applyNumberFormat="1"/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0" fillId="0" borderId="23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0" xfId="0" applyNumberFormat="1"/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quotePrefix="1"/>
    <xf numFmtId="0" fontId="1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1400175</xdr:colOff>
      <xdr:row>6</xdr:row>
      <xdr:rowOff>0</xdr:rowOff>
    </xdr:from>
    <xdr:to>
      <xdr:col>20</xdr:col>
      <xdr:colOff>304800</xdr:colOff>
      <xdr:row>6</xdr:row>
      <xdr:rowOff>304800</xdr:rowOff>
    </xdr:to>
    <xdr:sp macro="" textlink="">
      <xdr:nvSpPr>
        <xdr:cNvPr id="1025" name="4123408620103972-img">
          <a:extLst>
            <a:ext uri="{FF2B5EF4-FFF2-40B4-BE49-F238E27FC236}">
              <a16:creationId xmlns:a16="http://schemas.microsoft.com/office/drawing/2014/main" id="{B53F3C04-5846-BE21-339D-478F0C1BCA81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1026" name="4123408620103972-img">
          <a:extLst>
            <a:ext uri="{FF2B5EF4-FFF2-40B4-BE49-F238E27FC236}">
              <a16:creationId xmlns:a16="http://schemas.microsoft.com/office/drawing/2014/main" id="{01AC4BF2-4FFC-4263-D8A5-B460163CFD8B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246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107</xdr:row>
      <xdr:rowOff>0</xdr:rowOff>
    </xdr:from>
    <xdr:ext cx="304800" cy="304800"/>
    <xdr:sp macro="" textlink="">
      <xdr:nvSpPr>
        <xdr:cNvPr id="3" name="4123408620103972-img">
          <a:extLst>
            <a:ext uri="{FF2B5EF4-FFF2-40B4-BE49-F238E27FC236}">
              <a16:creationId xmlns:a16="http://schemas.microsoft.com/office/drawing/2014/main" id="{7BBD9634-0567-4463-8873-D36453AEF823}"/>
            </a:ext>
          </a:extLst>
        </xdr:cNvPr>
        <xdr:cNvSpPr>
          <a:spLocks noChangeAspect="1" noChangeArrowheads="1"/>
        </xdr:cNvSpPr>
      </xdr:nvSpPr>
      <xdr:spPr bwMode="auto">
        <a:xfrm>
          <a:off x="46672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150</xdr:row>
      <xdr:rowOff>0</xdr:rowOff>
    </xdr:from>
    <xdr:ext cx="304800" cy="304800"/>
    <xdr:sp macro="" textlink="">
      <xdr:nvSpPr>
        <xdr:cNvPr id="4" name="4123408620103972-img">
          <a:extLst>
            <a:ext uri="{FF2B5EF4-FFF2-40B4-BE49-F238E27FC236}">
              <a16:creationId xmlns:a16="http://schemas.microsoft.com/office/drawing/2014/main" id="{74E64F86-F756-4C8E-8C7E-CE83CF74A7EB}"/>
            </a:ext>
          </a:extLst>
        </xdr:cNvPr>
        <xdr:cNvSpPr>
          <a:spLocks noChangeAspect="1" noChangeArrowheads="1"/>
        </xdr:cNvSpPr>
      </xdr:nvSpPr>
      <xdr:spPr bwMode="auto">
        <a:xfrm>
          <a:off x="4714875" y="1759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304800" cy="304800"/>
    <xdr:sp macro="" textlink="">
      <xdr:nvSpPr>
        <xdr:cNvPr id="5" name="4123408620103972-img">
          <a:extLst>
            <a:ext uri="{FF2B5EF4-FFF2-40B4-BE49-F238E27FC236}">
              <a16:creationId xmlns:a16="http://schemas.microsoft.com/office/drawing/2014/main" id="{9FC9463B-AAF5-4A94-BCE1-0875802ED3EE}"/>
            </a:ext>
          </a:extLst>
        </xdr:cNvPr>
        <xdr:cNvSpPr>
          <a:spLocks noChangeAspect="1" noChangeArrowheads="1"/>
        </xdr:cNvSpPr>
      </xdr:nvSpPr>
      <xdr:spPr bwMode="auto">
        <a:xfrm>
          <a:off x="4714875" y="4539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8D59-1639-425C-9A63-A0D07BB0755C}">
  <sheetPr>
    <pageSetUpPr fitToPage="1"/>
  </sheetPr>
  <dimension ref="A1:W148"/>
  <sheetViews>
    <sheetView tabSelected="1" workbookViewId="0">
      <selection activeCell="A151" sqref="A151:XFD220"/>
    </sheetView>
  </sheetViews>
  <sheetFormatPr defaultRowHeight="15" x14ac:dyDescent="0.25"/>
  <cols>
    <col min="1" max="1" width="10.85546875" customWidth="1"/>
    <col min="5" max="5" width="9.85546875" customWidth="1"/>
    <col min="6" max="6" width="13.42578125" customWidth="1"/>
    <col min="8" max="8" width="8.140625" customWidth="1"/>
    <col min="9" max="9" width="13.140625" customWidth="1"/>
    <col min="11" max="11" width="13.28515625" customWidth="1"/>
    <col min="12" max="12" width="22.7109375" customWidth="1"/>
    <col min="14" max="14" width="11.85546875" customWidth="1"/>
    <col min="20" max="20" width="9.7109375" customWidth="1"/>
    <col min="21" max="21" width="9.5703125" customWidth="1"/>
  </cols>
  <sheetData>
    <row r="1" spans="1:22" x14ac:dyDescent="0.25">
      <c r="A1" s="4" t="s">
        <v>39</v>
      </c>
      <c r="O1" t="s">
        <v>52</v>
      </c>
      <c r="S1" t="s">
        <v>61</v>
      </c>
    </row>
    <row r="2" spans="1:22" ht="15" customHeight="1" x14ac:dyDescent="0.25">
      <c r="A2" s="1" t="s">
        <v>0</v>
      </c>
      <c r="B2" s="27"/>
      <c r="C2" s="27"/>
      <c r="D2" s="27"/>
      <c r="E2" s="27"/>
      <c r="F2" s="27"/>
      <c r="G2" s="27"/>
      <c r="H2" s="27"/>
      <c r="I2" s="27"/>
      <c r="J2" s="27"/>
      <c r="O2" t="s">
        <v>6</v>
      </c>
      <c r="P2" t="s">
        <v>7</v>
      </c>
      <c r="Q2" t="s">
        <v>8</v>
      </c>
      <c r="S2" t="s">
        <v>6</v>
      </c>
      <c r="T2" t="s">
        <v>7</v>
      </c>
      <c r="U2" t="s">
        <v>8</v>
      </c>
    </row>
    <row r="3" spans="1:22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22" ht="15" hidden="1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S4" s="5"/>
      <c r="T4" s="25"/>
      <c r="U4" s="26"/>
      <c r="V4" s="22"/>
    </row>
    <row r="5" spans="1:22" ht="15" hidden="1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S5" s="13" t="s">
        <v>6</v>
      </c>
      <c r="T5" s="14" t="s">
        <v>7</v>
      </c>
      <c r="U5" s="15" t="s">
        <v>8</v>
      </c>
      <c r="V5" s="22"/>
    </row>
    <row r="6" spans="1:22" ht="15" hidden="1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O6" s="7">
        <v>1990</v>
      </c>
      <c r="P6" s="12">
        <v>31184.59</v>
      </c>
      <c r="Q6" s="10">
        <v>23187</v>
      </c>
      <c r="S6" s="16">
        <v>1959</v>
      </c>
      <c r="T6" s="8">
        <v>212.12</v>
      </c>
      <c r="U6" s="17">
        <v>0</v>
      </c>
      <c r="V6" s="22"/>
    </row>
    <row r="7" spans="1:22" ht="29.25" x14ac:dyDescent="0.25">
      <c r="A7" s="2" t="s">
        <v>1</v>
      </c>
      <c r="B7" s="27"/>
      <c r="C7" s="27"/>
      <c r="D7" s="27"/>
      <c r="E7" s="27"/>
      <c r="F7" s="27"/>
      <c r="G7" s="27"/>
      <c r="O7" s="7">
        <v>1991</v>
      </c>
      <c r="P7" s="12">
        <v>26036.97</v>
      </c>
      <c r="Q7" s="10">
        <v>18990</v>
      </c>
      <c r="S7" s="16">
        <v>1991</v>
      </c>
      <c r="T7" s="12">
        <v>27680.1</v>
      </c>
      <c r="U7" s="18">
        <v>18990</v>
      </c>
      <c r="V7" s="22"/>
    </row>
    <row r="8" spans="1:22" ht="15" customHeight="1" x14ac:dyDescent="0.25">
      <c r="A8" s="2" t="s">
        <v>2</v>
      </c>
      <c r="B8" s="27"/>
      <c r="C8" s="27"/>
      <c r="D8" s="27"/>
      <c r="E8" s="27"/>
      <c r="F8" s="27"/>
      <c r="G8" s="27"/>
      <c r="H8" s="27"/>
      <c r="O8" s="7">
        <v>1992</v>
      </c>
      <c r="P8" s="12">
        <v>22193.16</v>
      </c>
      <c r="Q8" s="10">
        <v>18374</v>
      </c>
      <c r="S8" s="16">
        <v>1992</v>
      </c>
      <c r="T8" s="12">
        <v>23638.79</v>
      </c>
      <c r="U8" s="18">
        <v>18374</v>
      </c>
      <c r="V8" s="22"/>
    </row>
    <row r="9" spans="1:22" ht="19.5" x14ac:dyDescent="0.25">
      <c r="A9" s="2" t="s">
        <v>3</v>
      </c>
      <c r="O9" s="7">
        <v>1993</v>
      </c>
      <c r="P9" s="12">
        <v>15428.73</v>
      </c>
      <c r="Q9" s="10">
        <v>16745</v>
      </c>
      <c r="S9" s="16">
        <v>1993</v>
      </c>
      <c r="T9" s="12">
        <v>16653.79</v>
      </c>
      <c r="U9" s="18">
        <v>16745</v>
      </c>
      <c r="V9" s="22"/>
    </row>
    <row r="10" spans="1:22" ht="15" customHeight="1" x14ac:dyDescent="0.25">
      <c r="A10" s="2" t="s">
        <v>4</v>
      </c>
      <c r="B10" s="27"/>
      <c r="C10" s="27"/>
      <c r="D10" s="27"/>
      <c r="E10" s="27"/>
      <c r="F10" s="27"/>
      <c r="O10" s="7">
        <v>1994</v>
      </c>
      <c r="P10" s="12">
        <v>22445.87</v>
      </c>
      <c r="Q10" s="10">
        <v>17125</v>
      </c>
      <c r="S10" s="16">
        <v>1994</v>
      </c>
      <c r="T10" s="12">
        <v>23968.45</v>
      </c>
      <c r="U10" s="18">
        <v>17125</v>
      </c>
      <c r="V10" s="22"/>
    </row>
    <row r="11" spans="1:22" x14ac:dyDescent="0.25">
      <c r="O11" s="7">
        <v>1995</v>
      </c>
      <c r="P11" s="12">
        <v>22344.85</v>
      </c>
      <c r="Q11" s="10">
        <v>18161</v>
      </c>
      <c r="S11" s="16">
        <v>1995</v>
      </c>
      <c r="T11" s="12">
        <v>23732.46</v>
      </c>
      <c r="U11" s="18">
        <v>18161</v>
      </c>
      <c r="V11" s="22"/>
    </row>
    <row r="12" spans="1:22" x14ac:dyDescent="0.25">
      <c r="O12" s="7">
        <v>1996</v>
      </c>
      <c r="P12" s="12">
        <v>16947.96</v>
      </c>
      <c r="Q12" s="10">
        <v>17282</v>
      </c>
      <c r="S12" s="16"/>
      <c r="T12" s="12"/>
      <c r="U12" s="18"/>
      <c r="V12" s="22"/>
    </row>
    <row r="13" spans="1:22" x14ac:dyDescent="0.25">
      <c r="O13" s="7">
        <v>1997</v>
      </c>
      <c r="P13" s="12">
        <v>18089</v>
      </c>
      <c r="Q13" s="10">
        <v>18297</v>
      </c>
      <c r="S13" s="16">
        <v>1999</v>
      </c>
      <c r="T13" s="12">
        <v>19319.37</v>
      </c>
      <c r="U13" s="18">
        <v>17936</v>
      </c>
      <c r="V13" s="22"/>
    </row>
    <row r="14" spans="1:22" x14ac:dyDescent="0.25">
      <c r="O14" s="7">
        <v>1998</v>
      </c>
      <c r="P14" s="12">
        <v>17514.3</v>
      </c>
      <c r="Q14" s="10">
        <v>18100</v>
      </c>
      <c r="S14" s="16">
        <v>2000</v>
      </c>
      <c r="T14" s="12">
        <v>22647.919999999998</v>
      </c>
      <c r="U14" s="18">
        <v>17778</v>
      </c>
      <c r="V14" s="22"/>
    </row>
    <row r="15" spans="1:22" x14ac:dyDescent="0.25">
      <c r="A15" t="s">
        <v>5</v>
      </c>
      <c r="O15" s="7">
        <v>1999</v>
      </c>
      <c r="P15" s="12">
        <v>17904.68</v>
      </c>
      <c r="Q15" s="10">
        <v>17936</v>
      </c>
      <c r="R15" s="27"/>
      <c r="S15" s="16">
        <v>2001</v>
      </c>
      <c r="T15" s="12">
        <v>19401.04</v>
      </c>
      <c r="U15" s="18">
        <v>18859</v>
      </c>
      <c r="V15" s="22"/>
    </row>
    <row r="16" spans="1:22" ht="16.5" customHeight="1" x14ac:dyDescent="0.25">
      <c r="A16" s="2" t="s">
        <v>1</v>
      </c>
      <c r="H16" s="2"/>
      <c r="I16" s="27"/>
      <c r="J16" s="27"/>
      <c r="O16" s="7">
        <v>2000</v>
      </c>
      <c r="P16" s="12">
        <v>20846.63</v>
      </c>
      <c r="Q16" s="10">
        <v>17778</v>
      </c>
      <c r="S16" s="16">
        <v>2002</v>
      </c>
      <c r="T16" s="12">
        <v>24807.17</v>
      </c>
      <c r="U16" s="18">
        <v>18235</v>
      </c>
      <c r="V16" s="22"/>
    </row>
    <row r="17" spans="1:22" ht="78" x14ac:dyDescent="0.25">
      <c r="A17" s="2" t="s">
        <v>2</v>
      </c>
      <c r="H17" s="2"/>
      <c r="O17" s="7">
        <v>2001</v>
      </c>
      <c r="P17" s="12">
        <v>17943.009999999998</v>
      </c>
      <c r="Q17" s="10">
        <v>18859</v>
      </c>
      <c r="S17" s="16">
        <v>2003</v>
      </c>
      <c r="T17" s="12">
        <v>22457.81</v>
      </c>
      <c r="U17" s="18">
        <v>18262</v>
      </c>
      <c r="V17" s="22"/>
    </row>
    <row r="18" spans="1:22" ht="15.75" customHeight="1" x14ac:dyDescent="0.25">
      <c r="A18" s="2" t="s">
        <v>3</v>
      </c>
      <c r="H18" s="2"/>
      <c r="I18" s="27"/>
      <c r="J18" s="27"/>
      <c r="O18" s="7">
        <v>2002</v>
      </c>
      <c r="P18" s="12">
        <v>23020.09</v>
      </c>
      <c r="Q18" s="10">
        <v>18235</v>
      </c>
      <c r="S18" s="16">
        <v>2004</v>
      </c>
      <c r="T18" s="12">
        <v>18235.43</v>
      </c>
      <c r="U18" s="18">
        <v>17419</v>
      </c>
      <c r="V18" s="22"/>
    </row>
    <row r="19" spans="1:22" ht="39" x14ac:dyDescent="0.25">
      <c r="A19" s="2" t="s">
        <v>14</v>
      </c>
      <c r="G19" t="s">
        <v>62</v>
      </c>
      <c r="J19" t="s">
        <v>63</v>
      </c>
      <c r="O19" s="7">
        <v>2003</v>
      </c>
      <c r="P19" s="12">
        <v>20935.47</v>
      </c>
      <c r="Q19" s="10">
        <v>18262</v>
      </c>
      <c r="S19" s="16">
        <v>2005</v>
      </c>
      <c r="T19" s="12">
        <v>19031.63</v>
      </c>
      <c r="U19" s="18">
        <v>17816</v>
      </c>
      <c r="V19" s="22"/>
    </row>
    <row r="20" spans="1:22" x14ac:dyDescent="0.25">
      <c r="A20" t="s">
        <v>6</v>
      </c>
      <c r="B20" t="s">
        <v>7</v>
      </c>
      <c r="C20" t="s">
        <v>8</v>
      </c>
      <c r="G20" t="s">
        <v>10</v>
      </c>
      <c r="J20" t="s">
        <v>10</v>
      </c>
      <c r="O20" s="7">
        <v>2004</v>
      </c>
      <c r="P20" s="12">
        <v>16909.259999999998</v>
      </c>
      <c r="Q20" s="10">
        <v>17419</v>
      </c>
      <c r="S20" s="16">
        <v>2006</v>
      </c>
      <c r="T20" s="12">
        <v>19247.07</v>
      </c>
      <c r="U20" s="18">
        <v>17446</v>
      </c>
      <c r="V20" s="22"/>
    </row>
    <row r="21" spans="1:22" x14ac:dyDescent="0.25">
      <c r="A21" s="7">
        <v>2010</v>
      </c>
      <c r="B21" s="12">
        <v>14540.72</v>
      </c>
      <c r="C21" s="10">
        <v>16006</v>
      </c>
      <c r="F21" t="s">
        <v>12</v>
      </c>
      <c r="G21">
        <f>B33/84</f>
        <v>164.72842857142857</v>
      </c>
      <c r="H21" t="s">
        <v>13</v>
      </c>
      <c r="J21" s="28">
        <f>T36/84</f>
        <v>179.70752380952376</v>
      </c>
      <c r="K21" t="s">
        <v>64</v>
      </c>
      <c r="O21" s="7">
        <v>2005</v>
      </c>
      <c r="P21" s="12">
        <v>17613.05</v>
      </c>
      <c r="Q21" s="10">
        <v>17816</v>
      </c>
      <c r="S21" s="16">
        <v>2007</v>
      </c>
      <c r="T21" s="12">
        <v>16628.8</v>
      </c>
      <c r="U21" s="18">
        <v>16712</v>
      </c>
      <c r="V21" s="22"/>
    </row>
    <row r="22" spans="1:22" x14ac:dyDescent="0.25">
      <c r="A22" s="7">
        <v>2011</v>
      </c>
      <c r="B22" s="12">
        <v>17562.93</v>
      </c>
      <c r="C22" s="10">
        <v>16924</v>
      </c>
      <c r="F22" t="s">
        <v>40</v>
      </c>
      <c r="O22" s="7">
        <v>2006</v>
      </c>
      <c r="P22" s="12">
        <v>17876.64</v>
      </c>
      <c r="Q22" s="10">
        <v>17446</v>
      </c>
      <c r="S22" s="16">
        <v>2008</v>
      </c>
      <c r="T22" s="12">
        <v>19166.02</v>
      </c>
      <c r="U22" s="18">
        <v>16560</v>
      </c>
      <c r="V22" s="22"/>
    </row>
    <row r="23" spans="1:22" x14ac:dyDescent="0.25">
      <c r="A23" s="7">
        <v>2012</v>
      </c>
      <c r="B23" s="12">
        <v>18438.150000000001</v>
      </c>
      <c r="C23" s="10">
        <v>16161</v>
      </c>
      <c r="O23" s="7">
        <v>2007</v>
      </c>
      <c r="P23" s="12">
        <v>15363.79</v>
      </c>
      <c r="Q23" s="10">
        <v>16712</v>
      </c>
      <c r="S23" s="16">
        <v>2009</v>
      </c>
      <c r="T23" s="12">
        <v>16284.95</v>
      </c>
      <c r="U23" s="18">
        <v>16278</v>
      </c>
      <c r="V23" s="22"/>
    </row>
    <row r="24" spans="1:22" x14ac:dyDescent="0.25">
      <c r="A24" s="7">
        <v>2013</v>
      </c>
      <c r="B24" s="12">
        <v>14419.01</v>
      </c>
      <c r="C24" s="10">
        <v>17255</v>
      </c>
      <c r="O24" s="7">
        <v>2008</v>
      </c>
      <c r="P24" s="12">
        <v>17854.72</v>
      </c>
      <c r="Q24" s="10">
        <v>16560</v>
      </c>
      <c r="S24" s="16">
        <v>2010</v>
      </c>
      <c r="T24" s="12">
        <v>15834.57</v>
      </c>
      <c r="U24" s="18">
        <v>16006</v>
      </c>
      <c r="V24" s="22"/>
    </row>
    <row r="25" spans="1:22" x14ac:dyDescent="0.25">
      <c r="A25" s="7">
        <v>2014</v>
      </c>
      <c r="B25" s="12">
        <v>15365.29</v>
      </c>
      <c r="C25" s="10">
        <v>17200</v>
      </c>
      <c r="O25" s="7">
        <v>2009</v>
      </c>
      <c r="P25" s="12">
        <v>15129.38</v>
      </c>
      <c r="Q25" s="10">
        <v>16278</v>
      </c>
      <c r="S25" s="16">
        <v>2011</v>
      </c>
      <c r="T25" s="12">
        <v>18970.23</v>
      </c>
      <c r="U25" s="18">
        <v>16924</v>
      </c>
      <c r="V25" s="22"/>
    </row>
    <row r="26" spans="1:22" x14ac:dyDescent="0.25">
      <c r="A26" s="7">
        <v>2015</v>
      </c>
      <c r="B26" s="12">
        <v>12546.58</v>
      </c>
      <c r="C26" s="10">
        <v>15118</v>
      </c>
      <c r="O26" s="7">
        <v>2010</v>
      </c>
      <c r="P26" s="12">
        <v>14540.72</v>
      </c>
      <c r="Q26" s="10">
        <v>16006</v>
      </c>
      <c r="S26" s="16">
        <v>2012</v>
      </c>
      <c r="T26" s="12">
        <v>19965.060000000001</v>
      </c>
      <c r="U26" s="18">
        <v>16161</v>
      </c>
      <c r="V26" s="22"/>
    </row>
    <row r="27" spans="1:22" x14ac:dyDescent="0.25">
      <c r="A27" s="7">
        <v>2016</v>
      </c>
      <c r="B27" s="12">
        <v>12683.08</v>
      </c>
      <c r="C27" s="10">
        <v>15689</v>
      </c>
      <c r="O27" s="7">
        <v>2011</v>
      </c>
      <c r="P27" s="12">
        <v>17562.93</v>
      </c>
      <c r="Q27" s="10">
        <v>16924</v>
      </c>
      <c r="S27" s="16">
        <v>2013</v>
      </c>
      <c r="T27" s="12">
        <v>15651.55</v>
      </c>
      <c r="U27" s="18">
        <v>17255</v>
      </c>
      <c r="V27" s="22"/>
    </row>
    <row r="28" spans="1:22" x14ac:dyDescent="0.25">
      <c r="A28" s="7">
        <v>2017</v>
      </c>
      <c r="B28" s="12">
        <v>11154.02</v>
      </c>
      <c r="C28" s="10">
        <v>15221</v>
      </c>
      <c r="O28" s="7">
        <v>2012</v>
      </c>
      <c r="P28" s="12">
        <v>18438.150000000001</v>
      </c>
      <c r="Q28" s="10">
        <v>16161</v>
      </c>
      <c r="S28" s="16">
        <v>2014</v>
      </c>
      <c r="T28" s="12">
        <v>16560.7</v>
      </c>
      <c r="U28" s="18">
        <v>17200</v>
      </c>
      <c r="V28" s="22"/>
    </row>
    <row r="29" spans="1:22" x14ac:dyDescent="0.25">
      <c r="A29" s="7">
        <v>2018</v>
      </c>
      <c r="B29" s="12">
        <v>12049.92</v>
      </c>
      <c r="C29" s="10">
        <v>14788</v>
      </c>
      <c r="O29" s="7">
        <v>2013</v>
      </c>
      <c r="P29" s="12">
        <v>14419.01</v>
      </c>
      <c r="Q29" s="10">
        <v>17255</v>
      </c>
      <c r="S29" s="16">
        <v>2015</v>
      </c>
      <c r="T29" s="12">
        <v>13741.62</v>
      </c>
      <c r="U29" s="18">
        <v>15118</v>
      </c>
      <c r="V29" s="22"/>
    </row>
    <row r="30" spans="1:22" x14ac:dyDescent="0.25">
      <c r="A30" s="7">
        <v>2019</v>
      </c>
      <c r="B30" s="12">
        <v>10192.93</v>
      </c>
      <c r="C30" s="10">
        <v>14640</v>
      </c>
      <c r="O30" s="7">
        <v>2014</v>
      </c>
      <c r="P30" s="12">
        <v>15365.29</v>
      </c>
      <c r="Q30" s="10">
        <v>17200</v>
      </c>
      <c r="S30" s="16">
        <v>2016</v>
      </c>
      <c r="T30" s="12">
        <v>13888.47</v>
      </c>
      <c r="U30" s="18">
        <v>15689</v>
      </c>
      <c r="V30" s="22"/>
    </row>
    <row r="31" spans="1:22" x14ac:dyDescent="0.25">
      <c r="A31" s="7">
        <v>2020</v>
      </c>
      <c r="B31" s="12">
        <v>13959.97</v>
      </c>
      <c r="C31" s="10">
        <v>14792</v>
      </c>
      <c r="O31" s="7">
        <v>2015</v>
      </c>
      <c r="P31" s="12">
        <v>12546.58</v>
      </c>
      <c r="Q31" s="10">
        <v>15118</v>
      </c>
      <c r="S31" s="16">
        <v>2017</v>
      </c>
      <c r="T31" s="12">
        <v>12065</v>
      </c>
      <c r="U31" s="18">
        <v>15221</v>
      </c>
      <c r="V31" s="22"/>
    </row>
    <row r="32" spans="1:22" x14ac:dyDescent="0.25">
      <c r="A32" s="7">
        <v>2021</v>
      </c>
      <c r="B32" s="12">
        <v>11597.52</v>
      </c>
      <c r="C32" s="10">
        <v>15145</v>
      </c>
      <c r="O32" s="7">
        <v>2016</v>
      </c>
      <c r="P32" s="12">
        <v>12683.08</v>
      </c>
      <c r="Q32" s="10">
        <v>15689</v>
      </c>
      <c r="S32" s="16">
        <v>2018</v>
      </c>
      <c r="T32" s="12">
        <v>13333.29</v>
      </c>
      <c r="U32" s="18">
        <v>14788</v>
      </c>
      <c r="V32" s="22"/>
    </row>
    <row r="33" spans="1:22" x14ac:dyDescent="0.25">
      <c r="A33" t="s">
        <v>11</v>
      </c>
      <c r="B33" s="11">
        <f>AVERAGE(B22:B31)</f>
        <v>13837.188</v>
      </c>
      <c r="C33" s="11">
        <f>AVERAGE(C22:C31)</f>
        <v>15778.8</v>
      </c>
      <c r="D33" s="28">
        <f>(B33/C33)*12</f>
        <v>10.523376682637464</v>
      </c>
      <c r="E33" t="s">
        <v>31</v>
      </c>
      <c r="O33" s="7">
        <v>2017</v>
      </c>
      <c r="P33" s="12">
        <v>11154.02</v>
      </c>
      <c r="Q33" s="10">
        <v>15221</v>
      </c>
      <c r="S33" s="16">
        <v>2019</v>
      </c>
      <c r="T33" s="12">
        <v>11420.83</v>
      </c>
      <c r="U33" s="18">
        <v>14640</v>
      </c>
      <c r="V33" s="22"/>
    </row>
    <row r="34" spans="1:22" x14ac:dyDescent="0.25">
      <c r="A34" t="s">
        <v>9</v>
      </c>
      <c r="E34" t="s">
        <v>34</v>
      </c>
      <c r="O34" s="7">
        <v>2018</v>
      </c>
      <c r="P34" s="12">
        <v>12049.92</v>
      </c>
      <c r="Q34" s="10">
        <v>14788</v>
      </c>
      <c r="S34" s="16">
        <v>2020</v>
      </c>
      <c r="T34" s="12">
        <v>15357.57</v>
      </c>
      <c r="U34" s="18">
        <v>14792</v>
      </c>
      <c r="V34" s="22"/>
    </row>
    <row r="35" spans="1:22" ht="15.75" thickBot="1" x14ac:dyDescent="0.3">
      <c r="O35" s="7">
        <v>2019</v>
      </c>
      <c r="P35" s="12">
        <v>10192.93</v>
      </c>
      <c r="Q35" s="10">
        <v>14640</v>
      </c>
      <c r="S35" s="19">
        <v>2021</v>
      </c>
      <c r="T35" s="20">
        <v>13002.28</v>
      </c>
      <c r="U35" s="21">
        <v>15145</v>
      </c>
      <c r="V35" s="23"/>
    </row>
    <row r="36" spans="1:22" ht="15.75" customHeight="1" x14ac:dyDescent="0.25">
      <c r="B36" s="1"/>
      <c r="O36" s="7">
        <v>2020</v>
      </c>
      <c r="P36" s="12">
        <v>13959.97</v>
      </c>
      <c r="Q36" s="10">
        <v>14792</v>
      </c>
      <c r="S36" t="s">
        <v>11</v>
      </c>
      <c r="T36" s="11">
        <f>AVERAGE(T25:T34)</f>
        <v>15095.431999999997</v>
      </c>
      <c r="U36" s="11">
        <f>AVERAGE(U25:U34)</f>
        <v>15778.8</v>
      </c>
    </row>
    <row r="37" spans="1:22" x14ac:dyDescent="0.25">
      <c r="B37" s="1"/>
      <c r="O37" s="7">
        <v>2021</v>
      </c>
      <c r="P37" s="12">
        <v>11597.52</v>
      </c>
      <c r="Q37" s="10">
        <v>15145</v>
      </c>
      <c r="S37" t="s">
        <v>9</v>
      </c>
    </row>
    <row r="38" spans="1:22" x14ac:dyDescent="0.25">
      <c r="A38" s="11">
        <v>29642.89</v>
      </c>
      <c r="B38" t="s">
        <v>30</v>
      </c>
      <c r="D38" t="s">
        <v>69</v>
      </c>
      <c r="O38" s="56"/>
      <c r="P38" s="57"/>
      <c r="Q38" s="58"/>
    </row>
    <row r="39" spans="1:22" x14ac:dyDescent="0.25">
      <c r="A39" s="28">
        <f>(B33/A38)*12</f>
        <v>5.6015542344218128</v>
      </c>
      <c r="B39" t="s">
        <v>32</v>
      </c>
      <c r="D39" s="54">
        <f>((5.6-3)/9)*0.25</f>
        <v>7.2222222222222215E-2</v>
      </c>
      <c r="E39" t="s">
        <v>33</v>
      </c>
    </row>
    <row r="40" spans="1:22" x14ac:dyDescent="0.25">
      <c r="G40" t="s">
        <v>68</v>
      </c>
      <c r="J40" s="9">
        <f>B33*0.9278</f>
        <v>12838.143026399999</v>
      </c>
      <c r="K40" t="s">
        <v>38</v>
      </c>
    </row>
    <row r="41" spans="1:22" x14ac:dyDescent="0.25">
      <c r="G41" s="9">
        <f>AVERAGE(B28:B32)</f>
        <v>11790.871999999999</v>
      </c>
      <c r="H41" t="s">
        <v>35</v>
      </c>
    </row>
    <row r="42" spans="1:22" x14ac:dyDescent="0.25">
      <c r="G42" s="9">
        <f>AVERAGE(B22:B31)</f>
        <v>13837.188</v>
      </c>
      <c r="H42" t="s">
        <v>37</v>
      </c>
    </row>
    <row r="43" spans="1:22" x14ac:dyDescent="0.25">
      <c r="G43" s="9"/>
    </row>
    <row r="44" spans="1:22" x14ac:dyDescent="0.25">
      <c r="A44" t="s">
        <v>66</v>
      </c>
    </row>
    <row r="45" spans="1:22" x14ac:dyDescent="0.25">
      <c r="A45" s="4" t="s">
        <v>67</v>
      </c>
    </row>
    <row r="46" spans="1:22" ht="15" customHeight="1" x14ac:dyDescent="0.25">
      <c r="A46" s="33" t="s">
        <v>16</v>
      </c>
      <c r="B46" s="34"/>
      <c r="C46" s="34"/>
      <c r="D46" s="34"/>
      <c r="E46" s="34"/>
      <c r="F46" s="34"/>
      <c r="G46" s="34"/>
      <c r="H46" s="34"/>
      <c r="I46" s="35"/>
    </row>
    <row r="47" spans="1:22" ht="15" customHeight="1" x14ac:dyDescent="0.25">
      <c r="A47" s="36" t="s">
        <v>17</v>
      </c>
      <c r="B47" s="37"/>
      <c r="C47" s="37"/>
      <c r="D47" s="37"/>
      <c r="E47" s="37"/>
      <c r="F47" s="37"/>
      <c r="G47" s="37"/>
      <c r="H47" s="37"/>
      <c r="I47" s="38"/>
    </row>
    <row r="48" spans="1:22" ht="15" customHeight="1" x14ac:dyDescent="0.25">
      <c r="A48" s="39">
        <v>44843</v>
      </c>
      <c r="B48" s="40"/>
      <c r="C48" s="40"/>
      <c r="D48" s="40"/>
      <c r="E48" s="40"/>
      <c r="F48" s="40"/>
      <c r="G48" s="40"/>
      <c r="H48" s="40"/>
      <c r="I48" s="41"/>
    </row>
    <row r="49" spans="1:9" ht="30" x14ac:dyDescent="0.25">
      <c r="A49" s="7"/>
      <c r="B49" s="6" t="s">
        <v>18</v>
      </c>
      <c r="C49" s="6" t="s">
        <v>19</v>
      </c>
      <c r="D49" s="6" t="s">
        <v>20</v>
      </c>
      <c r="E49" s="6" t="s">
        <v>21</v>
      </c>
      <c r="F49" s="6" t="s">
        <v>22</v>
      </c>
      <c r="G49" s="6" t="s">
        <v>23</v>
      </c>
      <c r="H49" s="6" t="s">
        <v>24</v>
      </c>
      <c r="I49" s="6" t="s">
        <v>25</v>
      </c>
    </row>
    <row r="50" spans="1:9" x14ac:dyDescent="0.25">
      <c r="A50" s="6" t="s">
        <v>26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x14ac:dyDescent="0.25">
      <c r="A51" s="6" t="s">
        <v>27</v>
      </c>
      <c r="B51" s="8">
        <v>0</v>
      </c>
      <c r="C51" s="8">
        <v>0</v>
      </c>
      <c r="D51" s="12">
        <v>47522.73</v>
      </c>
      <c r="E51" s="8">
        <v>0</v>
      </c>
      <c r="F51" s="8">
        <v>0</v>
      </c>
      <c r="G51" s="8">
        <v>0</v>
      </c>
      <c r="H51" s="8">
        <v>0</v>
      </c>
      <c r="I51" s="12">
        <v>47790.720000000001</v>
      </c>
    </row>
    <row r="52" spans="1:9" x14ac:dyDescent="0.25">
      <c r="A52" s="6" t="s">
        <v>25</v>
      </c>
      <c r="B52" s="8">
        <v>0</v>
      </c>
      <c r="C52" s="8">
        <v>0</v>
      </c>
      <c r="D52" s="12">
        <v>47522.73</v>
      </c>
      <c r="E52" s="8">
        <v>0</v>
      </c>
      <c r="F52" s="8">
        <v>0</v>
      </c>
      <c r="G52" s="8">
        <v>0</v>
      </c>
      <c r="H52" s="8">
        <v>0</v>
      </c>
      <c r="I52" s="12">
        <v>47790.720000000001</v>
      </c>
    </row>
    <row r="53" spans="1:9" x14ac:dyDescent="0.25">
      <c r="A53" s="42"/>
      <c r="B53" s="43"/>
      <c r="C53" s="43"/>
      <c r="D53" s="43"/>
      <c r="E53" s="43"/>
      <c r="F53" s="43"/>
      <c r="G53" s="43"/>
      <c r="H53" s="43"/>
      <c r="I53" s="44"/>
    </row>
    <row r="54" spans="1:9" x14ac:dyDescent="0.25">
      <c r="A54" t="s">
        <v>28</v>
      </c>
    </row>
    <row r="55" spans="1:9" ht="45" customHeight="1" x14ac:dyDescent="0.25">
      <c r="A55" s="33" t="s">
        <v>29</v>
      </c>
      <c r="B55" s="35"/>
    </row>
    <row r="56" spans="1:9" ht="15" customHeight="1" x14ac:dyDescent="0.25">
      <c r="A56" s="39">
        <v>44843</v>
      </c>
      <c r="B56" s="41"/>
    </row>
    <row r="57" spans="1:9" x14ac:dyDescent="0.25">
      <c r="A57" s="45" t="s">
        <v>26</v>
      </c>
      <c r="B57" s="8">
        <v>0</v>
      </c>
    </row>
    <row r="58" spans="1:9" x14ac:dyDescent="0.25">
      <c r="A58" s="45" t="s">
        <v>27</v>
      </c>
      <c r="B58" s="12">
        <v>29642.89</v>
      </c>
    </row>
    <row r="59" spans="1:9" x14ac:dyDescent="0.25">
      <c r="A59" s="45" t="s">
        <v>25</v>
      </c>
      <c r="B59" s="12">
        <v>29642.89</v>
      </c>
    </row>
    <row r="60" spans="1:9" x14ac:dyDescent="0.25">
      <c r="A60" s="45"/>
      <c r="B60" s="12"/>
    </row>
    <row r="61" spans="1:9" x14ac:dyDescent="0.25">
      <c r="A61" s="45"/>
      <c r="B61" s="12"/>
    </row>
    <row r="62" spans="1:9" x14ac:dyDescent="0.25">
      <c r="G62" s="9"/>
    </row>
    <row r="63" spans="1:9" ht="15" customHeight="1" x14ac:dyDescent="0.25">
      <c r="A63" t="s">
        <v>15</v>
      </c>
    </row>
    <row r="64" spans="1:9" ht="15" customHeight="1" x14ac:dyDescent="0.25">
      <c r="A64" s="59" t="s">
        <v>65</v>
      </c>
      <c r="B64" s="24"/>
      <c r="C64" s="24"/>
      <c r="D64" s="24"/>
      <c r="E64" s="24"/>
      <c r="F64" s="24"/>
    </row>
    <row r="65" spans="1:18" ht="15" customHeight="1" x14ac:dyDescent="0.25">
      <c r="A65" s="29" t="s">
        <v>16</v>
      </c>
      <c r="B65" s="53"/>
      <c r="C65" s="53"/>
      <c r="D65" s="53"/>
      <c r="E65" s="53"/>
      <c r="F65" s="53"/>
      <c r="G65" s="53"/>
      <c r="H65" s="53"/>
      <c r="I65" s="47"/>
    </row>
    <row r="66" spans="1:18" ht="15" customHeight="1" x14ac:dyDescent="0.25">
      <c r="A66" s="30" t="s">
        <v>17</v>
      </c>
      <c r="B66" s="51"/>
      <c r="C66" s="51"/>
      <c r="D66" s="51"/>
      <c r="E66" s="51"/>
      <c r="F66" s="51"/>
      <c r="G66" s="51"/>
      <c r="H66" s="51"/>
      <c r="I66" s="52"/>
    </row>
    <row r="67" spans="1:18" x14ac:dyDescent="0.25">
      <c r="A67" s="31">
        <v>44843</v>
      </c>
      <c r="B67" s="50"/>
      <c r="C67" s="50"/>
      <c r="D67" s="50"/>
      <c r="E67" s="50"/>
      <c r="F67" s="50"/>
      <c r="G67" s="50"/>
      <c r="H67" s="50"/>
      <c r="I67" s="46"/>
    </row>
    <row r="68" spans="1:18" ht="18" customHeight="1" x14ac:dyDescent="0.25">
      <c r="A68" s="7"/>
      <c r="B68" s="6" t="s">
        <v>18</v>
      </c>
      <c r="C68" s="6" t="s">
        <v>19</v>
      </c>
      <c r="D68" s="6" t="s">
        <v>20</v>
      </c>
      <c r="E68" s="6" t="s">
        <v>21</v>
      </c>
      <c r="F68" s="6" t="s">
        <v>22</v>
      </c>
      <c r="G68" s="6" t="s">
        <v>23</v>
      </c>
      <c r="H68" s="6" t="s">
        <v>24</v>
      </c>
      <c r="I68" s="6" t="s">
        <v>25</v>
      </c>
    </row>
    <row r="69" spans="1:18" x14ac:dyDescent="0.25">
      <c r="A69" s="6" t="s">
        <v>26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18" ht="14.25" customHeight="1" x14ac:dyDescent="0.25">
      <c r="A70" s="6" t="s">
        <v>27</v>
      </c>
      <c r="B70" s="8">
        <v>0</v>
      </c>
      <c r="C70" s="8">
        <v>15</v>
      </c>
      <c r="D70" s="12">
        <v>47522.73</v>
      </c>
      <c r="E70" s="12">
        <v>1509.47</v>
      </c>
      <c r="F70" s="8">
        <v>0</v>
      </c>
      <c r="G70" s="8">
        <v>763.25</v>
      </c>
      <c r="H70" s="8">
        <v>0</v>
      </c>
      <c r="I70" s="12">
        <v>49810.44</v>
      </c>
    </row>
    <row r="71" spans="1:18" ht="15" customHeight="1" x14ac:dyDescent="0.25">
      <c r="A71" s="6" t="s">
        <v>25</v>
      </c>
      <c r="B71" s="8">
        <v>0</v>
      </c>
      <c r="C71" s="8">
        <v>15</v>
      </c>
      <c r="D71" s="12">
        <v>47522.73</v>
      </c>
      <c r="E71" s="12">
        <v>1509.47</v>
      </c>
      <c r="F71" s="8">
        <v>0</v>
      </c>
      <c r="G71" s="8">
        <v>763.25</v>
      </c>
      <c r="H71" s="8">
        <v>0</v>
      </c>
      <c r="I71" s="12">
        <v>49810.44</v>
      </c>
    </row>
    <row r="72" spans="1:18" x14ac:dyDescent="0.25">
      <c r="A72" s="32"/>
      <c r="B72" s="48"/>
      <c r="C72" s="48"/>
      <c r="D72" s="48"/>
      <c r="E72" s="48"/>
      <c r="F72" s="48"/>
      <c r="G72" s="48"/>
      <c r="H72" s="48"/>
      <c r="I72" s="49"/>
    </row>
    <row r="73" spans="1:18" x14ac:dyDescent="0.25">
      <c r="A73" t="s">
        <v>28</v>
      </c>
    </row>
    <row r="74" spans="1:18" ht="15" customHeight="1" x14ac:dyDescent="0.25">
      <c r="A74" s="29" t="s">
        <v>29</v>
      </c>
      <c r="B74" s="47"/>
    </row>
    <row r="75" spans="1:18" x14ac:dyDescent="0.25">
      <c r="A75" s="31">
        <v>44843</v>
      </c>
      <c r="B75" s="46"/>
    </row>
    <row r="76" spans="1:18" x14ac:dyDescent="0.25">
      <c r="A76" s="45" t="s">
        <v>26</v>
      </c>
      <c r="B76" s="8">
        <v>0</v>
      </c>
    </row>
    <row r="77" spans="1:18" x14ac:dyDescent="0.25">
      <c r="A77" s="45" t="s">
        <v>27</v>
      </c>
      <c r="B77" s="12">
        <v>29642.89</v>
      </c>
    </row>
    <row r="78" spans="1:18" x14ac:dyDescent="0.25">
      <c r="A78" s="45" t="s">
        <v>25</v>
      </c>
      <c r="B78" s="12">
        <v>29642.89</v>
      </c>
    </row>
    <row r="80" spans="1:18" x14ac:dyDescent="0.25">
      <c r="Q80" t="s">
        <v>43</v>
      </c>
      <c r="R80" t="s">
        <v>44</v>
      </c>
    </row>
    <row r="81" spans="1:23" x14ac:dyDescent="0.25">
      <c r="A81" s="59" t="s">
        <v>41</v>
      </c>
      <c r="B81" s="60"/>
      <c r="C81" s="60"/>
      <c r="D81" s="60"/>
      <c r="E81" s="60"/>
      <c r="F81" s="60"/>
      <c r="G81" s="60"/>
      <c r="H81" s="60"/>
      <c r="I81" s="60"/>
      <c r="Q81" t="s">
        <v>42</v>
      </c>
      <c r="R81" s="63" t="s">
        <v>45</v>
      </c>
    </row>
    <row r="82" spans="1:23" x14ac:dyDescent="0.25">
      <c r="A82" t="s">
        <v>43</v>
      </c>
      <c r="B82" t="s">
        <v>44</v>
      </c>
      <c r="Q82" t="s">
        <v>52</v>
      </c>
    </row>
    <row r="83" spans="1:23" x14ac:dyDescent="0.25">
      <c r="A83" t="s">
        <v>42</v>
      </c>
      <c r="B83" s="63" t="s">
        <v>45</v>
      </c>
      <c r="Q83" t="s">
        <v>6</v>
      </c>
      <c r="R83" t="s">
        <v>7</v>
      </c>
      <c r="U83" t="s">
        <v>53</v>
      </c>
      <c r="W83" t="s">
        <v>8</v>
      </c>
    </row>
    <row r="84" spans="1:23" x14ac:dyDescent="0.25">
      <c r="Q84" s="7">
        <v>1990</v>
      </c>
      <c r="R84" s="12">
        <v>11822.34</v>
      </c>
      <c r="S84" t="s">
        <v>8</v>
      </c>
      <c r="U84" t="s">
        <v>6</v>
      </c>
      <c r="V84" t="s">
        <v>7</v>
      </c>
      <c r="W84" s="10">
        <v>6810</v>
      </c>
    </row>
    <row r="85" spans="1:23" x14ac:dyDescent="0.25">
      <c r="A85" t="s">
        <v>46</v>
      </c>
      <c r="Q85" s="7">
        <v>1991</v>
      </c>
      <c r="R85" s="12">
        <v>10226.31</v>
      </c>
      <c r="S85" s="10">
        <v>6810</v>
      </c>
      <c r="U85" s="7">
        <v>1990</v>
      </c>
      <c r="V85" s="12">
        <v>12437.11</v>
      </c>
      <c r="W85" s="10">
        <v>7126</v>
      </c>
    </row>
    <row r="86" spans="1:23" x14ac:dyDescent="0.25">
      <c r="A86" s="3" t="s">
        <v>1</v>
      </c>
      <c r="Q86" s="7">
        <v>1992</v>
      </c>
      <c r="R86" s="12">
        <v>7295.66</v>
      </c>
      <c r="S86" s="10">
        <v>7126</v>
      </c>
      <c r="U86" s="7">
        <v>1991</v>
      </c>
      <c r="V86" s="12">
        <v>10983.02</v>
      </c>
      <c r="W86" s="10">
        <v>6041</v>
      </c>
    </row>
    <row r="87" spans="1:23" x14ac:dyDescent="0.25">
      <c r="A87" s="3" t="s">
        <v>47</v>
      </c>
      <c r="Q87" s="7">
        <v>1993</v>
      </c>
      <c r="R87" s="12">
        <v>5265.07</v>
      </c>
      <c r="S87" s="10">
        <v>6041</v>
      </c>
      <c r="U87" s="7">
        <v>1992</v>
      </c>
      <c r="V87" s="12">
        <v>8006.69</v>
      </c>
      <c r="W87" s="10">
        <v>5664</v>
      </c>
    </row>
    <row r="88" spans="1:23" x14ac:dyDescent="0.25">
      <c r="A88" s="3" t="s">
        <v>3</v>
      </c>
      <c r="Q88" s="7">
        <v>1994</v>
      </c>
      <c r="R88" s="12">
        <v>6376.49</v>
      </c>
      <c r="S88" s="10">
        <v>5664</v>
      </c>
      <c r="U88" s="7">
        <v>1993</v>
      </c>
      <c r="V88" s="12">
        <v>5949.24</v>
      </c>
      <c r="W88" s="10">
        <v>5856</v>
      </c>
    </row>
    <row r="89" spans="1:23" x14ac:dyDescent="0.25">
      <c r="A89" s="3" t="s">
        <v>48</v>
      </c>
      <c r="Q89" s="7">
        <v>1995</v>
      </c>
      <c r="R89" s="12">
        <v>6126.23</v>
      </c>
      <c r="S89" s="10">
        <v>5856</v>
      </c>
      <c r="U89" s="7">
        <v>1994</v>
      </c>
      <c r="V89" s="12">
        <v>7069.81</v>
      </c>
      <c r="W89" s="10">
        <v>5625</v>
      </c>
    </row>
    <row r="90" spans="1:23" x14ac:dyDescent="0.25">
      <c r="A90" s="3" t="s">
        <v>54</v>
      </c>
      <c r="Q90" s="7">
        <v>1996</v>
      </c>
      <c r="R90" s="12">
        <v>5610.94</v>
      </c>
      <c r="S90" s="10">
        <v>5625</v>
      </c>
      <c r="U90" s="7">
        <v>1995</v>
      </c>
      <c r="V90" s="12">
        <v>6433.91</v>
      </c>
      <c r="W90" s="10">
        <v>5247</v>
      </c>
    </row>
    <row r="91" spans="1:23" x14ac:dyDescent="0.25">
      <c r="A91" t="s">
        <v>6</v>
      </c>
      <c r="B91" t="s">
        <v>7</v>
      </c>
      <c r="C91" t="s">
        <v>8</v>
      </c>
      <c r="G91" t="s">
        <v>49</v>
      </c>
      <c r="Q91" s="7">
        <v>1997</v>
      </c>
      <c r="R91" s="12">
        <v>5339.97</v>
      </c>
      <c r="S91" s="10">
        <v>5247</v>
      </c>
      <c r="U91" s="7">
        <v>1996</v>
      </c>
      <c r="V91" s="12">
        <v>6094.94</v>
      </c>
      <c r="W91" s="10">
        <v>5428</v>
      </c>
    </row>
    <row r="92" spans="1:23" x14ac:dyDescent="0.25">
      <c r="A92" s="7">
        <v>2010</v>
      </c>
      <c r="B92" s="12">
        <v>4359.29</v>
      </c>
      <c r="C92" s="10">
        <v>4410</v>
      </c>
      <c r="F92" t="s">
        <v>12</v>
      </c>
      <c r="G92" s="28">
        <f>B104/30</f>
        <v>112.98479999999998</v>
      </c>
      <c r="H92" t="s">
        <v>13</v>
      </c>
      <c r="Q92" s="7">
        <v>1998</v>
      </c>
      <c r="R92" s="12">
        <v>5232.83</v>
      </c>
      <c r="S92" s="10">
        <v>5428</v>
      </c>
      <c r="U92" s="7">
        <v>1997</v>
      </c>
      <c r="V92" s="12">
        <v>5934.03</v>
      </c>
      <c r="W92" s="10">
        <v>6165</v>
      </c>
    </row>
    <row r="93" spans="1:23" x14ac:dyDescent="0.25">
      <c r="A93" s="7">
        <v>2011</v>
      </c>
      <c r="B93" s="12">
        <v>4360.5600000000004</v>
      </c>
      <c r="C93" s="10">
        <v>4367</v>
      </c>
      <c r="F93" t="s">
        <v>40</v>
      </c>
      <c r="Q93" s="7">
        <v>1999</v>
      </c>
      <c r="R93" s="12">
        <v>5222.9799999999996</v>
      </c>
      <c r="S93" s="10">
        <v>6165</v>
      </c>
      <c r="U93" s="7">
        <v>1998</v>
      </c>
      <c r="V93" s="12">
        <v>5786.34</v>
      </c>
      <c r="W93" s="10">
        <v>6024</v>
      </c>
    </row>
    <row r="94" spans="1:23" x14ac:dyDescent="0.25">
      <c r="A94" s="7">
        <v>2012</v>
      </c>
      <c r="B94" s="12">
        <v>4591.6099999999997</v>
      </c>
      <c r="C94" s="10">
        <v>4223</v>
      </c>
      <c r="Q94" s="7">
        <v>2000</v>
      </c>
      <c r="R94" s="12">
        <v>6049.72</v>
      </c>
      <c r="S94" s="10">
        <v>6024</v>
      </c>
      <c r="U94" s="7">
        <v>1999</v>
      </c>
      <c r="V94" s="12">
        <v>5957.35</v>
      </c>
      <c r="W94" s="10">
        <v>6118</v>
      </c>
    </row>
    <row r="95" spans="1:23" x14ac:dyDescent="0.25">
      <c r="A95" s="7">
        <v>2013</v>
      </c>
      <c r="B95" s="12">
        <v>3717.85</v>
      </c>
      <c r="C95" s="10">
        <v>4014</v>
      </c>
      <c r="Q95" s="7">
        <v>2001</v>
      </c>
      <c r="R95" s="12">
        <v>4548.16</v>
      </c>
      <c r="S95" s="10">
        <v>6118</v>
      </c>
      <c r="U95" s="7">
        <v>2000</v>
      </c>
      <c r="V95" s="12">
        <v>6669.61</v>
      </c>
      <c r="W95" s="10">
        <v>4993</v>
      </c>
    </row>
    <row r="96" spans="1:23" x14ac:dyDescent="0.25">
      <c r="A96" s="7">
        <v>2014</v>
      </c>
      <c r="B96" s="12">
        <v>3498.92</v>
      </c>
      <c r="C96" s="10">
        <v>3500</v>
      </c>
      <c r="Q96" s="7">
        <v>2002</v>
      </c>
      <c r="R96" s="12">
        <v>6190.61</v>
      </c>
      <c r="S96" s="10">
        <v>4993</v>
      </c>
      <c r="U96" s="7">
        <v>2001</v>
      </c>
      <c r="V96" s="12">
        <v>5602.6</v>
      </c>
      <c r="W96" s="10">
        <v>5316</v>
      </c>
    </row>
    <row r="97" spans="1:23" x14ac:dyDescent="0.25">
      <c r="A97" s="7">
        <v>2015</v>
      </c>
      <c r="B97" s="12">
        <v>3036.31</v>
      </c>
      <c r="C97" s="10">
        <v>3803</v>
      </c>
      <c r="Q97" s="7">
        <v>2003</v>
      </c>
      <c r="R97" s="12">
        <v>6080.82</v>
      </c>
      <c r="S97" s="10">
        <v>5316</v>
      </c>
      <c r="U97" s="7">
        <v>2002</v>
      </c>
      <c r="V97" s="12">
        <v>6864.07</v>
      </c>
      <c r="W97" s="10">
        <v>5948</v>
      </c>
    </row>
    <row r="98" spans="1:23" x14ac:dyDescent="0.25">
      <c r="A98" s="7">
        <v>2016</v>
      </c>
      <c r="B98" s="12">
        <v>3413.3</v>
      </c>
      <c r="C98" s="10">
        <v>4032</v>
      </c>
      <c r="Q98" s="7">
        <v>2004</v>
      </c>
      <c r="R98" s="12">
        <v>5582.9</v>
      </c>
      <c r="S98" s="10">
        <v>5948</v>
      </c>
      <c r="U98" s="7">
        <v>2003</v>
      </c>
      <c r="V98" s="12">
        <v>6731.25</v>
      </c>
      <c r="W98" s="10">
        <v>5472</v>
      </c>
    </row>
    <row r="99" spans="1:23" x14ac:dyDescent="0.25">
      <c r="A99" s="7">
        <v>2017</v>
      </c>
      <c r="B99" s="12">
        <v>2893.53</v>
      </c>
      <c r="C99" s="10">
        <v>3989</v>
      </c>
      <c r="Q99" s="7">
        <v>2005</v>
      </c>
      <c r="R99" s="12">
        <v>4542.08</v>
      </c>
      <c r="S99" s="10">
        <v>5472</v>
      </c>
      <c r="U99" s="7">
        <v>2004</v>
      </c>
      <c r="V99" s="12">
        <v>6310.05</v>
      </c>
      <c r="W99" s="10">
        <v>5591</v>
      </c>
    </row>
    <row r="100" spans="1:23" x14ac:dyDescent="0.25">
      <c r="A100" s="7">
        <v>2018</v>
      </c>
      <c r="B100" s="12">
        <v>2698.26</v>
      </c>
      <c r="C100" s="10">
        <v>3664</v>
      </c>
      <c r="Q100" s="7">
        <v>2006</v>
      </c>
      <c r="R100" s="12">
        <v>4742.8500000000004</v>
      </c>
      <c r="S100" s="10">
        <v>5591</v>
      </c>
      <c r="U100" s="7">
        <v>2005</v>
      </c>
      <c r="V100" s="12">
        <v>5439.82</v>
      </c>
      <c r="W100" s="10">
        <v>4847</v>
      </c>
    </row>
    <row r="101" spans="1:23" x14ac:dyDescent="0.25">
      <c r="A101" s="7">
        <v>2019</v>
      </c>
      <c r="B101" s="12">
        <v>2508.4</v>
      </c>
      <c r="C101" s="10">
        <v>4760</v>
      </c>
      <c r="Q101" s="7">
        <v>2007</v>
      </c>
      <c r="R101" s="12">
        <v>4619.8599999999997</v>
      </c>
      <c r="S101" s="10">
        <v>4847</v>
      </c>
      <c r="U101" s="7">
        <v>2006</v>
      </c>
      <c r="V101" s="12">
        <v>5682.99</v>
      </c>
      <c r="W101" s="10">
        <v>4920</v>
      </c>
    </row>
    <row r="102" spans="1:23" x14ac:dyDescent="0.25">
      <c r="A102" s="7">
        <v>2020</v>
      </c>
      <c r="B102" s="12">
        <v>3176.7</v>
      </c>
      <c r="C102" s="10">
        <v>3810</v>
      </c>
      <c r="Q102" s="7">
        <v>2008</v>
      </c>
      <c r="R102" s="12">
        <v>4950.92</v>
      </c>
      <c r="S102" s="10">
        <v>4920</v>
      </c>
      <c r="U102" s="7">
        <v>2007</v>
      </c>
      <c r="V102" s="12">
        <v>5580.57</v>
      </c>
      <c r="W102" s="10">
        <v>4800</v>
      </c>
    </row>
    <row r="103" spans="1:23" x14ac:dyDescent="0.25">
      <c r="A103" s="7">
        <v>2021</v>
      </c>
      <c r="B103" s="12">
        <v>2849.4</v>
      </c>
      <c r="C103" s="10">
        <v>3091</v>
      </c>
      <c r="Q103" s="7">
        <v>2009</v>
      </c>
      <c r="R103" s="12">
        <v>4589.93</v>
      </c>
      <c r="S103" s="10">
        <v>4800</v>
      </c>
      <c r="U103" s="7">
        <v>2008</v>
      </c>
      <c r="V103" s="12">
        <v>6013.99</v>
      </c>
      <c r="W103" s="10">
        <v>4711</v>
      </c>
    </row>
    <row r="104" spans="1:23" x14ac:dyDescent="0.25">
      <c r="A104" t="s">
        <v>11</v>
      </c>
      <c r="B104" s="11">
        <f>AVERAGE(B93:B102)</f>
        <v>3389.5439999999994</v>
      </c>
      <c r="C104" s="11">
        <f>AVERAGE(C93:C102)</f>
        <v>4016.2</v>
      </c>
      <c r="D104" s="28">
        <f>(B104/C104)*12</f>
        <v>10.127615158607638</v>
      </c>
      <c r="E104" t="s">
        <v>31</v>
      </c>
      <c r="Q104" s="7">
        <v>2010</v>
      </c>
      <c r="R104" s="12">
        <v>4359.29</v>
      </c>
      <c r="S104" s="10">
        <v>4711</v>
      </c>
      <c r="U104" s="7">
        <v>2009</v>
      </c>
      <c r="V104" s="12">
        <v>5679.99</v>
      </c>
      <c r="W104" s="10">
        <v>4410</v>
      </c>
    </row>
    <row r="105" spans="1:23" x14ac:dyDescent="0.25">
      <c r="A105" t="s">
        <v>9</v>
      </c>
      <c r="E105" t="s">
        <v>34</v>
      </c>
      <c r="Q105" s="7">
        <v>2011</v>
      </c>
      <c r="R105" s="12">
        <v>4360.5600000000004</v>
      </c>
      <c r="S105" s="10">
        <v>4410</v>
      </c>
      <c r="U105" s="7">
        <v>2010</v>
      </c>
      <c r="V105" s="12">
        <v>5647.47</v>
      </c>
      <c r="W105" s="10">
        <v>4367</v>
      </c>
    </row>
    <row r="106" spans="1:23" x14ac:dyDescent="0.25">
      <c r="Q106" s="7">
        <v>2012</v>
      </c>
      <c r="R106" s="12">
        <v>4591.6099999999997</v>
      </c>
      <c r="S106" s="10">
        <v>4367</v>
      </c>
      <c r="U106" s="7">
        <v>2011</v>
      </c>
      <c r="V106" s="12">
        <v>5604.63</v>
      </c>
      <c r="W106" s="10">
        <v>4223</v>
      </c>
    </row>
    <row r="107" spans="1:23" x14ac:dyDescent="0.25">
      <c r="Q107" s="7">
        <v>2013</v>
      </c>
      <c r="R107" s="12">
        <v>3717.85</v>
      </c>
      <c r="S107" s="10">
        <v>4223</v>
      </c>
      <c r="U107" s="7">
        <v>2012</v>
      </c>
      <c r="V107" s="12">
        <v>5715.5</v>
      </c>
      <c r="W107" s="10">
        <v>4014</v>
      </c>
    </row>
    <row r="108" spans="1:23" x14ac:dyDescent="0.25">
      <c r="Q108" s="7">
        <v>2014</v>
      </c>
      <c r="R108" s="12">
        <v>3498.92</v>
      </c>
      <c r="S108" s="10">
        <v>4014</v>
      </c>
      <c r="U108" s="7">
        <v>2013</v>
      </c>
      <c r="V108" s="12">
        <v>4661.3500000000004</v>
      </c>
      <c r="W108" s="10">
        <v>3500</v>
      </c>
    </row>
    <row r="109" spans="1:23" x14ac:dyDescent="0.25">
      <c r="A109" s="11">
        <v>9919.09</v>
      </c>
      <c r="B109" t="s">
        <v>30</v>
      </c>
      <c r="D109" t="s">
        <v>59</v>
      </c>
      <c r="Q109" s="7">
        <v>2015</v>
      </c>
      <c r="R109" s="12">
        <v>3036.31</v>
      </c>
      <c r="S109" s="10">
        <v>3500</v>
      </c>
      <c r="U109" s="7">
        <v>2014</v>
      </c>
      <c r="V109" s="12">
        <v>4566.5200000000004</v>
      </c>
      <c r="W109" s="10">
        <v>3803</v>
      </c>
    </row>
    <row r="110" spans="1:23" x14ac:dyDescent="0.25">
      <c r="A110" s="28">
        <f>(B104/A109)*12</f>
        <v>4.1006310054652184</v>
      </c>
      <c r="B110" t="s">
        <v>32</v>
      </c>
      <c r="D110" s="54">
        <f>((A110-3)/9)*0.25</f>
        <v>3.0573083485144956E-2</v>
      </c>
      <c r="E110" t="s">
        <v>51</v>
      </c>
      <c r="Q110" s="7">
        <v>2016</v>
      </c>
      <c r="R110" s="12">
        <v>3413.3</v>
      </c>
      <c r="S110" s="10">
        <v>3803</v>
      </c>
      <c r="U110" s="7">
        <v>2015</v>
      </c>
      <c r="V110" s="12">
        <v>4136.13</v>
      </c>
      <c r="W110" s="10">
        <v>4032</v>
      </c>
    </row>
    <row r="111" spans="1:23" x14ac:dyDescent="0.25">
      <c r="G111" t="s">
        <v>58</v>
      </c>
      <c r="J111" s="9">
        <f>B104*0.9694</f>
        <v>3285.8239535999996</v>
      </c>
      <c r="K111" t="s">
        <v>38</v>
      </c>
      <c r="Q111" s="7">
        <v>2017</v>
      </c>
      <c r="R111" s="12">
        <v>2893.53</v>
      </c>
      <c r="S111" s="10">
        <v>4032</v>
      </c>
      <c r="U111" s="7">
        <v>2016</v>
      </c>
      <c r="V111" s="12">
        <v>4598.4399999999996</v>
      </c>
      <c r="W111" s="10">
        <v>3989</v>
      </c>
    </row>
    <row r="112" spans="1:23" x14ac:dyDescent="0.25">
      <c r="G112" s="9">
        <f>AVERAGE(B99:B103)</f>
        <v>2825.2579999999998</v>
      </c>
      <c r="H112" t="s">
        <v>35</v>
      </c>
      <c r="J112" t="s">
        <v>36</v>
      </c>
      <c r="Q112" s="7">
        <v>2018</v>
      </c>
      <c r="R112" s="12">
        <v>2698.26</v>
      </c>
      <c r="S112" s="10">
        <v>3989</v>
      </c>
      <c r="U112" s="7">
        <v>2017</v>
      </c>
      <c r="V112" s="12">
        <v>4050.7</v>
      </c>
      <c r="W112" s="10">
        <v>3664</v>
      </c>
    </row>
    <row r="113" spans="1:23" x14ac:dyDescent="0.25">
      <c r="G113" s="9">
        <f>AVERAGE(B93:B102)</f>
        <v>3389.5439999999994</v>
      </c>
      <c r="H113" t="s">
        <v>37</v>
      </c>
      <c r="J113" t="s">
        <v>60</v>
      </c>
      <c r="Q113" s="7">
        <v>2019</v>
      </c>
      <c r="R113" s="12">
        <v>2508.4</v>
      </c>
      <c r="S113" s="10">
        <v>3664</v>
      </c>
      <c r="U113" s="7">
        <v>2018</v>
      </c>
      <c r="V113" s="12">
        <v>4046.59</v>
      </c>
      <c r="W113" s="10">
        <v>4760</v>
      </c>
    </row>
    <row r="114" spans="1:23" x14ac:dyDescent="0.25">
      <c r="Q114" s="7">
        <v>2020</v>
      </c>
      <c r="R114" s="12">
        <v>3176.7</v>
      </c>
      <c r="S114" s="10">
        <v>4760</v>
      </c>
      <c r="U114" s="7">
        <v>2019</v>
      </c>
      <c r="V114" s="12">
        <v>3936.57</v>
      </c>
      <c r="W114" s="10">
        <v>3810</v>
      </c>
    </row>
    <row r="115" spans="1:23" x14ac:dyDescent="0.25">
      <c r="A115" t="s">
        <v>55</v>
      </c>
      <c r="Q115" s="7">
        <v>2021</v>
      </c>
      <c r="R115" s="12">
        <v>2849.4</v>
      </c>
      <c r="S115" s="10">
        <v>3810</v>
      </c>
      <c r="U115" s="7">
        <v>2020</v>
      </c>
      <c r="V115" s="12">
        <v>4800.7700000000004</v>
      </c>
      <c r="W115" s="10">
        <v>3091</v>
      </c>
    </row>
    <row r="116" spans="1:23" x14ac:dyDescent="0.25">
      <c r="A116" s="4" t="s">
        <v>57</v>
      </c>
      <c r="Q116" s="55"/>
      <c r="R116" s="61"/>
      <c r="S116" s="10">
        <v>3091</v>
      </c>
      <c r="U116" s="7">
        <v>2021</v>
      </c>
      <c r="V116" s="12">
        <v>4359.53</v>
      </c>
      <c r="W116" s="62"/>
    </row>
    <row r="117" spans="1:23" ht="15" customHeight="1" x14ac:dyDescent="0.25">
      <c r="A117" s="33" t="s">
        <v>16</v>
      </c>
      <c r="B117" s="34"/>
      <c r="C117" s="34"/>
      <c r="D117" s="34"/>
      <c r="E117" s="34"/>
      <c r="F117" s="34"/>
      <c r="G117" s="34"/>
      <c r="H117" s="34"/>
      <c r="I117" s="35"/>
      <c r="S117" s="62"/>
      <c r="U117" s="55"/>
      <c r="V117" s="61"/>
    </row>
    <row r="118" spans="1:23" ht="15" customHeight="1" x14ac:dyDescent="0.25">
      <c r="A118" s="36" t="s">
        <v>17</v>
      </c>
      <c r="B118" s="37"/>
      <c r="C118" s="37"/>
      <c r="D118" s="37"/>
      <c r="E118" s="37"/>
      <c r="F118" s="37"/>
      <c r="G118" s="37"/>
      <c r="H118" s="37"/>
      <c r="I118" s="38"/>
    </row>
    <row r="119" spans="1:23" ht="15" customHeight="1" x14ac:dyDescent="0.25">
      <c r="A119" s="39">
        <v>44843</v>
      </c>
      <c r="B119" s="40"/>
      <c r="C119" s="40"/>
      <c r="D119" s="40"/>
      <c r="E119" s="40"/>
      <c r="F119" s="40"/>
      <c r="G119" s="40"/>
      <c r="H119" s="40"/>
      <c r="I119" s="41"/>
    </row>
    <row r="120" spans="1:23" ht="30" x14ac:dyDescent="0.25">
      <c r="A120" s="7"/>
      <c r="B120" s="6" t="s">
        <v>18</v>
      </c>
      <c r="C120" s="6" t="s">
        <v>19</v>
      </c>
      <c r="D120" s="6" t="s">
        <v>20</v>
      </c>
      <c r="E120" s="6" t="s">
        <v>21</v>
      </c>
      <c r="F120" s="6" t="s">
        <v>22</v>
      </c>
      <c r="G120" s="6" t="s">
        <v>23</v>
      </c>
      <c r="H120" s="6" t="s">
        <v>24</v>
      </c>
      <c r="I120" s="6" t="s">
        <v>25</v>
      </c>
    </row>
    <row r="121" spans="1:23" x14ac:dyDescent="0.25">
      <c r="A121" s="6" t="s">
        <v>26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23" x14ac:dyDescent="0.25">
      <c r="A122" s="6" t="s">
        <v>27</v>
      </c>
      <c r="B122" s="8">
        <v>0</v>
      </c>
      <c r="C122" s="8">
        <v>0</v>
      </c>
      <c r="D122" s="12">
        <v>17101.3</v>
      </c>
      <c r="E122" s="8">
        <v>0</v>
      </c>
      <c r="F122" s="8">
        <v>0</v>
      </c>
      <c r="G122" s="8">
        <v>0</v>
      </c>
      <c r="H122" s="8">
        <v>0</v>
      </c>
      <c r="I122" s="12">
        <v>17241.3</v>
      </c>
    </row>
    <row r="123" spans="1:23" x14ac:dyDescent="0.25">
      <c r="A123" s="6" t="s">
        <v>25</v>
      </c>
      <c r="B123" s="8">
        <v>0</v>
      </c>
      <c r="C123" s="8">
        <v>0</v>
      </c>
      <c r="D123" s="12">
        <v>17101.3</v>
      </c>
      <c r="E123" s="8">
        <v>0</v>
      </c>
      <c r="F123" s="8">
        <v>0</v>
      </c>
      <c r="G123" s="8">
        <v>0</v>
      </c>
      <c r="H123" s="8">
        <v>0</v>
      </c>
      <c r="I123" s="12">
        <v>17241.3</v>
      </c>
    </row>
    <row r="124" spans="1:23" x14ac:dyDescent="0.25">
      <c r="A124" s="42"/>
      <c r="B124" s="43"/>
      <c r="C124" s="43"/>
      <c r="D124" s="43"/>
      <c r="E124" s="43"/>
      <c r="F124" s="43"/>
      <c r="G124" s="43"/>
      <c r="H124" s="43"/>
      <c r="I124" s="44"/>
    </row>
    <row r="125" spans="1:23" x14ac:dyDescent="0.25">
      <c r="A125" t="s">
        <v>28</v>
      </c>
    </row>
    <row r="126" spans="1:23" ht="45" customHeight="1" x14ac:dyDescent="0.25">
      <c r="A126" s="33" t="s">
        <v>29</v>
      </c>
      <c r="B126" s="35"/>
    </row>
    <row r="127" spans="1:23" ht="15" customHeight="1" x14ac:dyDescent="0.25">
      <c r="A127" s="39">
        <v>44843</v>
      </c>
      <c r="B127" s="41"/>
    </row>
    <row r="128" spans="1:23" x14ac:dyDescent="0.25">
      <c r="A128" s="45" t="s">
        <v>26</v>
      </c>
      <c r="B128" s="8">
        <v>0</v>
      </c>
    </row>
    <row r="129" spans="1:9" x14ac:dyDescent="0.25">
      <c r="A129" s="45" t="s">
        <v>27</v>
      </c>
      <c r="B129" s="12">
        <v>9919.09</v>
      </c>
    </row>
    <row r="130" spans="1:9" x14ac:dyDescent="0.25">
      <c r="A130" s="45" t="s">
        <v>25</v>
      </c>
      <c r="B130" s="12">
        <v>9919.09</v>
      </c>
    </row>
    <row r="131" spans="1:9" x14ac:dyDescent="0.25">
      <c r="A131" s="64"/>
      <c r="B131" s="65"/>
    </row>
    <row r="132" spans="1:9" ht="15" customHeight="1" x14ac:dyDescent="0.25">
      <c r="A132" s="59" t="s">
        <v>56</v>
      </c>
      <c r="B132" s="24"/>
      <c r="C132" s="24"/>
      <c r="D132" s="24"/>
      <c r="E132" s="24"/>
      <c r="F132" s="24"/>
    </row>
    <row r="133" spans="1:9" x14ac:dyDescent="0.25">
      <c r="A133" t="s">
        <v>50</v>
      </c>
    </row>
    <row r="135" spans="1:9" ht="15" customHeight="1" x14ac:dyDescent="0.25">
      <c r="A135" s="33" t="s">
        <v>16</v>
      </c>
      <c r="B135" s="34"/>
      <c r="C135" s="34"/>
      <c r="D135" s="34"/>
      <c r="E135" s="34"/>
      <c r="F135" s="34"/>
      <c r="G135" s="34"/>
      <c r="H135" s="34"/>
      <c r="I135" s="35"/>
    </row>
    <row r="136" spans="1:9" ht="15" customHeight="1" x14ac:dyDescent="0.25">
      <c r="A136" s="36" t="s">
        <v>17</v>
      </c>
      <c r="B136" s="37"/>
      <c r="C136" s="37"/>
      <c r="D136" s="37"/>
      <c r="E136" s="37"/>
      <c r="F136" s="37"/>
      <c r="G136" s="37"/>
      <c r="H136" s="37"/>
      <c r="I136" s="38"/>
    </row>
    <row r="137" spans="1:9" x14ac:dyDescent="0.25">
      <c r="A137" s="39">
        <v>44843</v>
      </c>
      <c r="B137" s="40"/>
      <c r="C137" s="40"/>
      <c r="D137" s="40"/>
      <c r="E137" s="40"/>
      <c r="F137" s="40"/>
      <c r="G137" s="40"/>
      <c r="H137" s="40"/>
      <c r="I137" s="41"/>
    </row>
    <row r="138" spans="1:9" ht="30" x14ac:dyDescent="0.25">
      <c r="A138" s="7"/>
      <c r="B138" s="6" t="s">
        <v>18</v>
      </c>
      <c r="C138" s="6" t="s">
        <v>19</v>
      </c>
      <c r="D138" s="6" t="s">
        <v>20</v>
      </c>
      <c r="E138" s="6" t="s">
        <v>21</v>
      </c>
      <c r="F138" s="6" t="s">
        <v>22</v>
      </c>
      <c r="G138" s="6" t="s">
        <v>23</v>
      </c>
      <c r="H138" s="6" t="s">
        <v>24</v>
      </c>
      <c r="I138" s="6" t="s">
        <v>25</v>
      </c>
    </row>
    <row r="139" spans="1:9" x14ac:dyDescent="0.25">
      <c r="A139" s="6" t="s">
        <v>26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</row>
    <row r="140" spans="1:9" x14ac:dyDescent="0.25">
      <c r="A140" s="6" t="s">
        <v>27</v>
      </c>
      <c r="B140" s="8">
        <v>0</v>
      </c>
      <c r="C140" s="8">
        <v>52.02</v>
      </c>
      <c r="D140" s="12">
        <v>17101.3</v>
      </c>
      <c r="E140" s="8">
        <v>0</v>
      </c>
      <c r="F140" s="8">
        <v>0</v>
      </c>
      <c r="G140" s="12">
        <v>2968.15</v>
      </c>
      <c r="H140" s="8">
        <v>0</v>
      </c>
      <c r="I140" s="12">
        <v>19168.47</v>
      </c>
    </row>
    <row r="141" spans="1:9" x14ac:dyDescent="0.25">
      <c r="A141" s="6" t="s">
        <v>25</v>
      </c>
      <c r="B141" s="8">
        <v>0</v>
      </c>
      <c r="C141" s="8">
        <v>52.02</v>
      </c>
      <c r="D141" s="12">
        <v>17101.3</v>
      </c>
      <c r="E141" s="8">
        <v>0</v>
      </c>
      <c r="F141" s="8">
        <v>0</v>
      </c>
      <c r="G141" s="12">
        <v>2968.15</v>
      </c>
      <c r="H141" s="8">
        <v>0</v>
      </c>
      <c r="I141" s="12">
        <v>19168.47</v>
      </c>
    </row>
    <row r="142" spans="1:9" x14ac:dyDescent="0.25">
      <c r="A142" s="42"/>
      <c r="B142" s="43"/>
      <c r="C142" s="43"/>
      <c r="D142" s="43"/>
      <c r="E142" s="43"/>
      <c r="F142" s="43"/>
      <c r="G142" s="43"/>
      <c r="H142" s="43"/>
      <c r="I142" s="44"/>
    </row>
    <row r="143" spans="1:9" x14ac:dyDescent="0.25">
      <c r="A143" t="s">
        <v>28</v>
      </c>
    </row>
    <row r="144" spans="1:9" ht="15" customHeight="1" x14ac:dyDescent="0.25">
      <c r="A144" s="33" t="s">
        <v>29</v>
      </c>
      <c r="B144" s="35"/>
    </row>
    <row r="145" spans="1:2" x14ac:dyDescent="0.25">
      <c r="A145" s="39">
        <v>44843</v>
      </c>
      <c r="B145" s="41"/>
    </row>
    <row r="146" spans="1:2" x14ac:dyDescent="0.25">
      <c r="A146" s="45" t="s">
        <v>26</v>
      </c>
      <c r="B146" s="8">
        <v>0</v>
      </c>
    </row>
    <row r="147" spans="1:2" x14ac:dyDescent="0.25">
      <c r="A147" s="45" t="s">
        <v>27</v>
      </c>
      <c r="B147" s="12">
        <v>9919.09</v>
      </c>
    </row>
    <row r="148" spans="1:2" x14ac:dyDescent="0.25">
      <c r="A148" s="45" t="s">
        <v>25</v>
      </c>
      <c r="B148" s="12">
        <v>9919.09</v>
      </c>
    </row>
  </sheetData>
  <mergeCells count="22">
    <mergeCell ref="A55:B55"/>
    <mergeCell ref="A56:B56"/>
    <mergeCell ref="A64:F64"/>
    <mergeCell ref="A144:B144"/>
    <mergeCell ref="A145:B145"/>
    <mergeCell ref="O38:Q38"/>
    <mergeCell ref="A132:F132"/>
    <mergeCell ref="A135:I135"/>
    <mergeCell ref="A136:I136"/>
    <mergeCell ref="A137:I137"/>
    <mergeCell ref="A142:I142"/>
    <mergeCell ref="A117:I117"/>
    <mergeCell ref="A118:I118"/>
    <mergeCell ref="A119:I119"/>
    <mergeCell ref="A124:I124"/>
    <mergeCell ref="A126:B126"/>
    <mergeCell ref="A127:B127"/>
    <mergeCell ref="A81:I81"/>
    <mergeCell ref="A46:I46"/>
    <mergeCell ref="A47:I47"/>
    <mergeCell ref="A48:I48"/>
    <mergeCell ref="A53:I53"/>
  </mergeCells>
  <pageMargins left="0.75" right="0.25" top="0.25" bottom="0.25" header="0.3" footer="0.25"/>
  <pageSetup scale="2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2022-10-14T12:35:22Z</cp:lastPrinted>
  <dcterms:created xsi:type="dcterms:W3CDTF">2022-10-13T15:59:38Z</dcterms:created>
  <dcterms:modified xsi:type="dcterms:W3CDTF">2022-10-14T13:02:17Z</dcterms:modified>
</cp:coreProperties>
</file>